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l-my.sharepoint.com/personal/gotzon_osinalde_irastorza_intel_com/Documents/Personal/Katalina eta Juan/00106300/CO_DOCUMENTOS,CAJ.164,N.22/"/>
    </mc:Choice>
  </mc:AlternateContent>
  <xr:revisionPtr revIDLastSave="452" documentId="8_{8A8BFDCF-55D5-4FB3-A819-2E02D466FAF2}" xr6:coauthVersionLast="47" xr6:coauthVersionMax="47" xr10:uidLastSave="{967E8D9E-DC93-4098-9C4B-CD3A1DC2E633}"/>
  <bookViews>
    <workbookView xWindow="-110" yWindow="-110" windowWidth="19420" windowHeight="11500" xr2:uid="{2BF512F0-F411-4B61-9901-CA58D17165D0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1" l="1"/>
  <c r="P27" i="1"/>
  <c r="Q21" i="1"/>
  <c r="P21" i="1"/>
  <c r="Q15" i="1"/>
  <c r="P15" i="1"/>
  <c r="I43" i="1"/>
  <c r="J43" i="1"/>
  <c r="J42" i="1"/>
  <c r="I42" i="1"/>
  <c r="J41" i="1"/>
  <c r="I41" i="1"/>
  <c r="J40" i="1"/>
  <c r="I40" i="1"/>
  <c r="I39" i="1"/>
  <c r="J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D40" i="1"/>
  <c r="E40" i="1"/>
  <c r="E39" i="1"/>
  <c r="D39" i="1"/>
  <c r="D38" i="1"/>
  <c r="E38" i="1"/>
  <c r="D37" i="1"/>
  <c r="E37" i="1"/>
  <c r="D36" i="1"/>
  <c r="E36" i="1"/>
  <c r="D35" i="1"/>
  <c r="E35" i="1"/>
  <c r="E34" i="1"/>
  <c r="D34" i="1"/>
  <c r="E33" i="1"/>
  <c r="D33" i="1"/>
  <c r="E32" i="1"/>
  <c r="D32" i="1"/>
  <c r="E31" i="1"/>
  <c r="D31" i="1"/>
  <c r="I22" i="1"/>
  <c r="Q20" i="1" s="1"/>
  <c r="J22" i="1"/>
  <c r="Q22" i="1" s="1"/>
  <c r="Q26" i="1" l="1"/>
  <c r="Q28" i="1"/>
  <c r="P26" i="1"/>
  <c r="P28" i="1"/>
  <c r="D44" i="1"/>
  <c r="I44" i="1"/>
  <c r="E22" i="1"/>
  <c r="P22" i="1" s="1"/>
  <c r="R22" i="1" s="1"/>
  <c r="D22" i="1"/>
  <c r="P20" i="1" s="1"/>
  <c r="I19" i="1"/>
  <c r="J19" i="1"/>
  <c r="I18" i="1"/>
  <c r="J18" i="1"/>
  <c r="J17" i="1"/>
  <c r="I17" i="1"/>
  <c r="J16" i="1"/>
  <c r="Q16" i="1" s="1"/>
  <c r="I16" i="1"/>
  <c r="E21" i="1"/>
  <c r="D21" i="1"/>
  <c r="D20" i="1"/>
  <c r="E20" i="1"/>
  <c r="E19" i="1"/>
  <c r="D19" i="1"/>
  <c r="E18" i="1"/>
  <c r="D18" i="1"/>
  <c r="Q14" i="1" l="1"/>
  <c r="R28" i="1"/>
  <c r="E17" i="1"/>
  <c r="E16" i="1"/>
  <c r="P16" i="1" s="1"/>
  <c r="R16" i="1" s="1"/>
  <c r="D16" i="1"/>
  <c r="D17" i="1"/>
  <c r="P14" i="1" l="1"/>
  <c r="R27" i="1" l="1"/>
  <c r="R21" i="1"/>
  <c r="R15" i="1"/>
  <c r="R20" i="1" l="1"/>
  <c r="R14" i="1" l="1"/>
  <c r="R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Osinalde irastorza, Gotzon</author>
  </authors>
  <commentList>
    <comment ref="F19" authorId="0" shapeId="0" xr:uid="{A0D75017-C765-46C3-B333-9339B97A9A71}">
      <text>
        <r>
          <rPr>
            <b/>
            <sz val="9"/>
            <color indexed="81"/>
            <rFont val="Tahoma"/>
            <charset val="1"/>
          </rPr>
          <t>Osinalde irastorza, Gotzon: 36L 10S 6D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32" authorId="0" shapeId="0" xr:uid="{4787FCE3-AA82-4A15-8C28-A9C892BC6B7E}">
      <text>
        <r>
          <rPr>
            <b/>
            <sz val="9"/>
            <color indexed="81"/>
            <rFont val="Tahoma"/>
            <charset val="1"/>
          </rPr>
          <t>Osinalde irastorza, Gotzon:</t>
        </r>
        <r>
          <rPr>
            <sz val="9"/>
            <color indexed="81"/>
            <rFont val="Tahoma"/>
            <charset val="1"/>
          </rPr>
          <t xml:space="preserve">
82L 03S 00D</t>
        </r>
      </text>
    </comment>
    <comment ref="K36" authorId="0" shapeId="0" xr:uid="{67483413-7CED-4D53-98E6-C6BE73A3A2C1}">
      <text>
        <r>
          <rPr>
            <b/>
            <sz val="9"/>
            <color indexed="81"/>
            <rFont val="Tahoma"/>
            <charset val="1"/>
          </rPr>
          <t>Osinalde irastorza, Gotzon:</t>
        </r>
        <r>
          <rPr>
            <sz val="9"/>
            <color indexed="81"/>
            <rFont val="Tahoma"/>
            <charset val="1"/>
          </rPr>
          <t xml:space="preserve">
239L 05S 04D</t>
        </r>
      </text>
    </comment>
    <comment ref="K40" authorId="0" shapeId="0" xr:uid="{C0FFFF58-1C30-44AC-BB39-7D34E6A7A6DA}">
      <text>
        <r>
          <rPr>
            <b/>
            <sz val="9"/>
            <color indexed="81"/>
            <rFont val="Tahoma"/>
            <charset val="1"/>
          </rPr>
          <t>Osinalde irastorza, Gotzon:</t>
        </r>
        <r>
          <rPr>
            <sz val="9"/>
            <color indexed="81"/>
            <rFont val="Tahoma"/>
            <charset val="1"/>
          </rPr>
          <t xml:space="preserve">
395L 06S 11D</t>
        </r>
      </text>
    </comment>
    <comment ref="K43" authorId="0" shapeId="0" xr:uid="{9AE10141-A5A8-4108-AB3A-09C65FB00692}">
      <text>
        <r>
          <rPr>
            <b/>
            <sz val="9"/>
            <color indexed="81"/>
            <rFont val="Tahoma"/>
            <charset val="1"/>
          </rPr>
          <t>Osinalde irastorza, Gotzon:</t>
        </r>
        <r>
          <rPr>
            <sz val="9"/>
            <color indexed="81"/>
            <rFont val="Tahoma"/>
            <charset val="1"/>
          </rPr>
          <t xml:space="preserve">
279L 19S 04D</t>
        </r>
      </text>
    </comment>
  </commentList>
</comments>
</file>

<file path=xl/sharedStrings.xml><?xml version="1.0" encoding="utf-8"?>
<sst xmlns="http://schemas.openxmlformats.org/spreadsheetml/2006/main" count="200" uniqueCount="134">
  <si>
    <t>Gros Kopurua</t>
  </si>
  <si>
    <t>Lanketa Markoak</t>
  </si>
  <si>
    <t>Senyoriaje Diru Emaria</t>
  </si>
  <si>
    <t>Gros Erdien Aipua</t>
  </si>
  <si>
    <t>_</t>
  </si>
  <si>
    <t>Osora</t>
  </si>
  <si>
    <t>Kornado Kopurua</t>
  </si>
  <si>
    <t>Kornado erdi Kopurua</t>
  </si>
  <si>
    <t>Balioa (gros)</t>
  </si>
  <si>
    <t>Izena</t>
  </si>
  <si>
    <t>Kornadoa</t>
  </si>
  <si>
    <t>Diru Beltzak - Kornado erdiak</t>
  </si>
  <si>
    <t>Balioa</t>
  </si>
  <si>
    <t>2 Diru Beltz</t>
  </si>
  <si>
    <t>Diru bat</t>
  </si>
  <si>
    <t>Lege Nominala</t>
  </si>
  <si>
    <t>Txanpon kopurua / Lanketa Marko Batean</t>
  </si>
  <si>
    <t>Pisu Nominala (gr)</t>
  </si>
  <si>
    <t>0,95</t>
  </si>
  <si>
    <t>0,69</t>
  </si>
  <si>
    <t>3,4gr</t>
  </si>
  <si>
    <t>Legearen Erremedioa</t>
  </si>
  <si>
    <t>Grano bat</t>
  </si>
  <si>
    <t>Pisuaren Erremedioa</t>
  </si>
  <si>
    <t>Erremediorik ez</t>
  </si>
  <si>
    <t>Urrezkoak - Dukaten itxuran eginak</t>
  </si>
  <si>
    <t>Señoriajea</t>
  </si>
  <si>
    <t>Lanketa Kostuak</t>
  </si>
  <si>
    <t>Merkatarien Ordaina</t>
  </si>
  <si>
    <t>30 Sueldo</t>
  </si>
  <si>
    <t>Guztira</t>
  </si>
  <si>
    <t>Orotara</t>
  </si>
  <si>
    <t>Grosak</t>
  </si>
  <si>
    <t>Kornadoak</t>
  </si>
  <si>
    <t>Kornado Erdiak</t>
  </si>
  <si>
    <t>Urrezko Txanponak</t>
  </si>
  <si>
    <t>1487 (Lanketa Markoak)</t>
  </si>
  <si>
    <t>1487(Aleak)</t>
  </si>
  <si>
    <t>1487(Senyoriaje liberak)</t>
  </si>
  <si>
    <t>1488 (Lanketa Markoak)</t>
  </si>
  <si>
    <t>1488 (Aleak)</t>
  </si>
  <si>
    <t>1488 (senyoriajea)</t>
  </si>
  <si>
    <t>1487(Zillar Markoak)</t>
  </si>
  <si>
    <t>11L 11S 4D</t>
  </si>
  <si>
    <t>6L 4S 9D</t>
  </si>
  <si>
    <t>9L 18S 11D</t>
  </si>
  <si>
    <t>8L 15S 4D</t>
  </si>
  <si>
    <t>14L 4D</t>
  </si>
  <si>
    <t>Data</t>
  </si>
  <si>
    <t>19EKA1487</t>
  </si>
  <si>
    <t>24ABE1487</t>
  </si>
  <si>
    <t>5L 15S 6D</t>
  </si>
  <si>
    <t>02EKA1487</t>
  </si>
  <si>
    <t>19MAI1487</t>
  </si>
  <si>
    <t>12APR1487</t>
  </si>
  <si>
    <t>04APR1487</t>
  </si>
  <si>
    <t>1488(Zillar Markoak)</t>
  </si>
  <si>
    <t>23URT1488</t>
  </si>
  <si>
    <t>12L 15S 1D</t>
  </si>
  <si>
    <t>22OTS1488</t>
  </si>
  <si>
    <t>11L 11S 3D</t>
  </si>
  <si>
    <t>29MAR1488</t>
  </si>
  <si>
    <t>21L 19S 8D</t>
  </si>
  <si>
    <t>26IRA1488</t>
  </si>
  <si>
    <t>9L 7S 4D</t>
  </si>
  <si>
    <t>12APR1487 27URR1487</t>
  </si>
  <si>
    <t>1L 5S 2D</t>
  </si>
  <si>
    <t>23OTS1488 22MAR1488</t>
  </si>
  <si>
    <t>3L 6S 8D</t>
  </si>
  <si>
    <t>5L y 6 Sueldo/ale Senyoriaje - 53 gros</t>
  </si>
  <si>
    <t>24MAR1487</t>
  </si>
  <si>
    <t>109L 6S 3D</t>
  </si>
  <si>
    <t>05APR1487</t>
  </si>
  <si>
    <t>33L 2S 6D</t>
  </si>
  <si>
    <t>21MAI1487</t>
  </si>
  <si>
    <t>70L 17S 9D</t>
  </si>
  <si>
    <t>09EKA1487</t>
  </si>
  <si>
    <t>30L 6S 2D</t>
  </si>
  <si>
    <t>28EKA1487</t>
  </si>
  <si>
    <t>51L 3S 7D</t>
  </si>
  <si>
    <t>12UZT1487</t>
  </si>
  <si>
    <t>54L 9S 10D</t>
  </si>
  <si>
    <t>04ABU1487</t>
  </si>
  <si>
    <t>49L 13S 9D</t>
  </si>
  <si>
    <t>126L 10S 9D</t>
  </si>
  <si>
    <t>30URR1487</t>
  </si>
  <si>
    <t>127L 7S 4D</t>
  </si>
  <si>
    <t>154L 3S 11D</t>
  </si>
  <si>
    <t>19URT1488</t>
  </si>
  <si>
    <t>56L 6S 3D</t>
  </si>
  <si>
    <t>01OTS1488</t>
  </si>
  <si>
    <t>25L 16S 9D</t>
  </si>
  <si>
    <t>16OTS1488</t>
  </si>
  <si>
    <t>62L 17S 7D</t>
  </si>
  <si>
    <t>05MAR1488</t>
  </si>
  <si>
    <t>13MAR1488</t>
  </si>
  <si>
    <t>40L 4S 11D</t>
  </si>
  <si>
    <t>02API1488</t>
  </si>
  <si>
    <t>76L 15S 10D</t>
  </si>
  <si>
    <t>21API1488</t>
  </si>
  <si>
    <t>104L 3S 7D</t>
  </si>
  <si>
    <t>24MAI1488</t>
  </si>
  <si>
    <t>109L 16S 2D</t>
  </si>
  <si>
    <t>20EKA1488</t>
  </si>
  <si>
    <t>66L 18S 3D</t>
  </si>
  <si>
    <t>21UZT1488</t>
  </si>
  <si>
    <t>114L 8S 11D</t>
  </si>
  <si>
    <t>30ABU1488</t>
  </si>
  <si>
    <t>29IRA1487</t>
  </si>
  <si>
    <t>100L 7S 4D</t>
  </si>
  <si>
    <t>30URR1488</t>
  </si>
  <si>
    <t>Lanketa Zilar Markoak</t>
  </si>
  <si>
    <t>4L 11S 10D</t>
  </si>
  <si>
    <t>55L 12S 16D</t>
  </si>
  <si>
    <t>56L 5S 16D</t>
  </si>
  <si>
    <t>111L 19S 8D</t>
  </si>
  <si>
    <t>Lanketa Urre Markoak</t>
  </si>
  <si>
    <t>807L 1S 10D</t>
  </si>
  <si>
    <t>53 Gros</t>
  </si>
  <si>
    <t>22.5 Kilate - 937.5 Milesima</t>
  </si>
  <si>
    <t>11 Grano - 38 Milesima</t>
  </si>
  <si>
    <t>4  pieza Lanketa Ontza batean (32 Pieza Markoan)</t>
  </si>
  <si>
    <t>6 Grano - 20.8 Milesima</t>
  </si>
  <si>
    <t>Nabarro Kopurua</t>
  </si>
  <si>
    <t>59L 7S 0D</t>
  </si>
  <si>
    <t>80L 16S 6D</t>
  </si>
  <si>
    <t>98L 15S 06D</t>
  </si>
  <si>
    <t>996L 14S 07D</t>
  </si>
  <si>
    <t>1803L 16S 5D</t>
  </si>
  <si>
    <t>3 pieza Lanketa Ontza batean (24 Pieza Markoan)</t>
  </si>
  <si>
    <t>Urrezko Nabarroak 1487-1493</t>
  </si>
  <si>
    <t>Diru Beltzak - Kornado erdiak 1487-1493</t>
  </si>
  <si>
    <t>Kornadoak 1487-1493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</si>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</sst>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0"/>
    <numFmt numFmtId="165" formatCode="#,##0.000000_);\(#,##0.000000\)"/>
  </numFmts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65" fontId="0" fillId="0" borderId="0" xfId="1" applyNumberFormat="1" applyFo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92713-56E2-4A80-8771-3993C09B3700}">
  <dimension ref="A5:X71"/>
  <sheetViews>
    <sheetView tabSelected="1" topLeftCell="K1" zoomScale="50" zoomScaleNormal="50" workbookViewId="0">
      <selection activeCell="AP1" sqref="AP1"/>
    </sheetView>
  </sheetViews>
  <sheetFormatPr defaultRowHeight="14.5" x14ac:dyDescent="0.35"/>
  <cols>
    <col min="1" max="1" width="20.08984375" customWidth="1"/>
    <col min="2" max="2" width="13.54296875" style="4" customWidth="1"/>
    <col min="3" max="3" width="11.1796875" customWidth="1"/>
    <col min="4" max="4" width="9.453125" customWidth="1"/>
    <col min="5" max="5" width="13.90625" customWidth="1"/>
    <col min="6" max="6" width="10.90625" customWidth="1"/>
    <col min="7" max="7" width="11.08984375" customWidth="1"/>
    <col min="8" max="8" width="11" bestFit="1" customWidth="1"/>
    <col min="9" max="9" width="9.26953125" bestFit="1" customWidth="1"/>
    <col min="10" max="10" width="9.26953125" customWidth="1"/>
    <col min="11" max="11" width="12" bestFit="1" customWidth="1"/>
    <col min="12" max="12" width="9.26953125" bestFit="1" customWidth="1"/>
    <col min="14" max="14" width="9.1796875" hidden="1" customWidth="1"/>
    <col min="15" max="15" width="24.54296875" customWidth="1"/>
    <col min="16" max="16" width="13.1796875" customWidth="1"/>
    <col min="17" max="17" width="13" customWidth="1"/>
    <col min="18" max="18" width="15.54296875" customWidth="1"/>
    <col min="19" max="19" width="12" customWidth="1"/>
    <col min="20" max="20" width="13.453125" customWidth="1"/>
    <col min="21" max="21" width="13.6328125" customWidth="1"/>
    <col min="22" max="22" width="18.1796875" customWidth="1"/>
    <col min="23" max="23" width="12.54296875" customWidth="1"/>
    <col min="24" max="24" width="13.26953125" customWidth="1"/>
  </cols>
  <sheetData>
    <row r="5" spans="1:18" ht="43.5" x14ac:dyDescent="0.35">
      <c r="B5" s="4" t="s">
        <v>48</v>
      </c>
      <c r="C5" s="1" t="s">
        <v>36</v>
      </c>
      <c r="D5" s="1" t="s">
        <v>37</v>
      </c>
      <c r="E5" s="1" t="s">
        <v>42</v>
      </c>
      <c r="F5" s="1" t="s">
        <v>38</v>
      </c>
      <c r="G5" s="4" t="s">
        <v>48</v>
      </c>
      <c r="H5" s="1" t="s">
        <v>39</v>
      </c>
      <c r="I5" s="1" t="s">
        <v>40</v>
      </c>
      <c r="J5" s="1" t="s">
        <v>56</v>
      </c>
      <c r="K5" s="1" t="s">
        <v>41</v>
      </c>
    </row>
    <row r="7" spans="1:18" x14ac:dyDescent="0.35">
      <c r="A7" t="s">
        <v>32</v>
      </c>
      <c r="K7" s="1"/>
      <c r="O7" s="5"/>
      <c r="P7" s="5">
        <v>1487</v>
      </c>
      <c r="Q7" s="5">
        <v>1488</v>
      </c>
      <c r="R7" s="6" t="s">
        <v>5</v>
      </c>
    </row>
    <row r="8" spans="1:18" x14ac:dyDescent="0.35">
      <c r="A8" t="s">
        <v>32</v>
      </c>
      <c r="K8" s="3"/>
      <c r="O8" s="5" t="s">
        <v>0</v>
      </c>
      <c r="P8" s="8" t="s">
        <v>4</v>
      </c>
      <c r="Q8" s="8" t="s">
        <v>4</v>
      </c>
      <c r="R8" s="8" t="s">
        <v>4</v>
      </c>
    </row>
    <row r="9" spans="1:18" x14ac:dyDescent="0.35">
      <c r="A9" t="s">
        <v>32</v>
      </c>
      <c r="K9" s="1"/>
      <c r="O9" s="5" t="s">
        <v>1</v>
      </c>
      <c r="P9" s="8" t="s">
        <v>4</v>
      </c>
      <c r="Q9" s="8" t="s">
        <v>4</v>
      </c>
      <c r="R9" s="8" t="s">
        <v>4</v>
      </c>
    </row>
    <row r="10" spans="1:18" x14ac:dyDescent="0.35">
      <c r="A10" t="s">
        <v>32</v>
      </c>
      <c r="K10" s="1"/>
      <c r="O10" s="5" t="s">
        <v>2</v>
      </c>
      <c r="P10" s="8" t="s">
        <v>4</v>
      </c>
      <c r="Q10" s="8" t="s">
        <v>4</v>
      </c>
      <c r="R10" s="8" t="s">
        <v>4</v>
      </c>
    </row>
    <row r="11" spans="1:18" x14ac:dyDescent="0.35">
      <c r="A11" t="s">
        <v>32</v>
      </c>
      <c r="K11" s="1"/>
      <c r="O11" s="5" t="s">
        <v>3</v>
      </c>
      <c r="P11" s="8" t="s">
        <v>4</v>
      </c>
      <c r="Q11" s="8" t="s">
        <v>4</v>
      </c>
      <c r="R11" s="8" t="s">
        <v>4</v>
      </c>
    </row>
    <row r="12" spans="1:18" x14ac:dyDescent="0.35">
      <c r="A12" t="s">
        <v>32</v>
      </c>
      <c r="K12" s="1"/>
    </row>
    <row r="13" spans="1:18" x14ac:dyDescent="0.35">
      <c r="A13" t="s">
        <v>32</v>
      </c>
      <c r="K13" s="1"/>
      <c r="O13" s="5"/>
      <c r="P13" s="5">
        <v>1487</v>
      </c>
      <c r="Q13" s="5">
        <v>1488</v>
      </c>
      <c r="R13" s="6" t="s">
        <v>5</v>
      </c>
    </row>
    <row r="14" spans="1:18" x14ac:dyDescent="0.35">
      <c r="A14" t="s">
        <v>32</v>
      </c>
      <c r="K14" s="1"/>
      <c r="O14" s="5" t="s">
        <v>6</v>
      </c>
      <c r="P14" s="5">
        <f>SUM(D16:D21)</f>
        <v>291563</v>
      </c>
      <c r="Q14" s="5">
        <f>SUM(I16:I21)</f>
        <v>292693</v>
      </c>
      <c r="R14" s="7">
        <f>SUM(P14:Q14)</f>
        <v>584256</v>
      </c>
    </row>
    <row r="15" spans="1:18" x14ac:dyDescent="0.35">
      <c r="A15" t="s">
        <v>32</v>
      </c>
      <c r="K15" s="1"/>
      <c r="O15" s="5" t="s">
        <v>1</v>
      </c>
      <c r="P15" s="5">
        <f>SUM(C16:C21)</f>
        <v>1080.75</v>
      </c>
      <c r="Q15" s="11">
        <f>SUM(H16:H21)</f>
        <v>1068.875</v>
      </c>
      <c r="R15" s="12">
        <f>SUM(P15:Q15)</f>
        <v>2149.625</v>
      </c>
    </row>
    <row r="16" spans="1:18" x14ac:dyDescent="0.35">
      <c r="A16" t="s">
        <v>33</v>
      </c>
      <c r="B16" s="4" t="s">
        <v>55</v>
      </c>
      <c r="C16">
        <v>222.125</v>
      </c>
      <c r="D16">
        <f>C16*264</f>
        <v>58641</v>
      </c>
      <c r="E16">
        <f>C16*0.0347222222222222</f>
        <v>7.7126736111111072</v>
      </c>
      <c r="F16" s="16" t="s">
        <v>43</v>
      </c>
      <c r="G16" s="16" t="s">
        <v>57</v>
      </c>
      <c r="H16" s="2">
        <v>244.875</v>
      </c>
      <c r="I16">
        <f>H16*280</f>
        <v>68565</v>
      </c>
      <c r="J16">
        <f>H16*0.0347222222222222</f>
        <v>8.5026041666666625</v>
      </c>
      <c r="K16" s="1" t="s">
        <v>58</v>
      </c>
      <c r="O16" s="5" t="s">
        <v>111</v>
      </c>
      <c r="P16" s="5">
        <f>SUM(E16:E21)</f>
        <v>37.54687491111109</v>
      </c>
      <c r="Q16" s="11">
        <f>SUM(J16:J19)</f>
        <v>37.113715277777764</v>
      </c>
      <c r="R16" s="12">
        <f>SUM(P16:Q16)</f>
        <v>74.660590188888847</v>
      </c>
    </row>
    <row r="17" spans="1:18" x14ac:dyDescent="0.35">
      <c r="A17" t="s">
        <v>33</v>
      </c>
      <c r="B17" s="4" t="s">
        <v>54</v>
      </c>
      <c r="C17">
        <v>119.75</v>
      </c>
      <c r="D17">
        <f>C17*272</f>
        <v>32572</v>
      </c>
      <c r="E17">
        <f>C17*0.0347222222222222</f>
        <v>4.1579861111111089</v>
      </c>
      <c r="F17" s="16" t="s">
        <v>44</v>
      </c>
      <c r="G17" s="16" t="s">
        <v>59</v>
      </c>
      <c r="H17" s="2">
        <v>222</v>
      </c>
      <c r="I17">
        <f>H17*272</f>
        <v>60384</v>
      </c>
      <c r="J17">
        <f>H17*0.0347222222222222</f>
        <v>7.7083333333333295</v>
      </c>
      <c r="K17" s="1" t="s">
        <v>60</v>
      </c>
      <c r="O17" s="5" t="s">
        <v>2</v>
      </c>
      <c r="P17" s="6" t="s">
        <v>114</v>
      </c>
      <c r="Q17" s="6" t="s">
        <v>113</v>
      </c>
      <c r="R17" s="6" t="s">
        <v>115</v>
      </c>
    </row>
    <row r="18" spans="1:18" x14ac:dyDescent="0.35">
      <c r="A18" t="s">
        <v>33</v>
      </c>
      <c r="B18" s="4" t="s">
        <v>53</v>
      </c>
      <c r="C18">
        <v>191</v>
      </c>
      <c r="D18">
        <f>C18*280</f>
        <v>53480</v>
      </c>
      <c r="E18">
        <f>C18*0.0347222222222222</f>
        <v>6.6319444444444411</v>
      </c>
      <c r="F18" s="16" t="s">
        <v>45</v>
      </c>
      <c r="G18" s="16" t="s">
        <v>61</v>
      </c>
      <c r="H18" s="2">
        <v>422.125</v>
      </c>
      <c r="I18">
        <f>H18*272</f>
        <v>114818</v>
      </c>
      <c r="J18">
        <f>H18*0.0347222222222222</f>
        <v>14.657118055555548</v>
      </c>
      <c r="K18" s="1" t="s">
        <v>62</v>
      </c>
    </row>
    <row r="19" spans="1:18" x14ac:dyDescent="0.35">
      <c r="A19" t="s">
        <v>33</v>
      </c>
      <c r="B19" s="4" t="s">
        <v>52</v>
      </c>
      <c r="C19">
        <v>168.375</v>
      </c>
      <c r="D19">
        <f>C19*272</f>
        <v>45798</v>
      </c>
      <c r="E19">
        <f>C19*0.0347222222222222</f>
        <v>5.8463541666666634</v>
      </c>
      <c r="F19" s="16" t="s">
        <v>46</v>
      </c>
      <c r="G19" s="16" t="s">
        <v>63</v>
      </c>
      <c r="H19" s="2">
        <v>179.875</v>
      </c>
      <c r="I19">
        <f>H19*272</f>
        <v>48926</v>
      </c>
      <c r="J19">
        <f>H19*0.0347222222222222</f>
        <v>6.2456597222222188</v>
      </c>
      <c r="K19" s="1" t="s">
        <v>64</v>
      </c>
      <c r="O19" s="5"/>
      <c r="P19" s="5">
        <v>1487</v>
      </c>
      <c r="Q19" s="5">
        <v>1488</v>
      </c>
      <c r="R19" s="6" t="s">
        <v>5</v>
      </c>
    </row>
    <row r="20" spans="1:18" x14ac:dyDescent="0.35">
      <c r="A20" t="s">
        <v>33</v>
      </c>
      <c r="B20" s="4" t="s">
        <v>49</v>
      </c>
      <c r="C20">
        <v>269</v>
      </c>
      <c r="D20">
        <f>C20*264</f>
        <v>71016</v>
      </c>
      <c r="E20">
        <f>C20*0.0347222222222222</f>
        <v>9.3402777777777732</v>
      </c>
      <c r="F20" s="16" t="s">
        <v>47</v>
      </c>
      <c r="G20" s="16"/>
      <c r="H20" s="2"/>
      <c r="K20" s="1"/>
      <c r="O20" s="5" t="s">
        <v>7</v>
      </c>
      <c r="P20" s="5">
        <f>SUM(D22)</f>
        <v>17802</v>
      </c>
      <c r="Q20" s="5">
        <f>SUM(I22)</f>
        <v>45540</v>
      </c>
      <c r="R20" s="5">
        <f>SUM(P20:Q20)</f>
        <v>63342</v>
      </c>
    </row>
    <row r="21" spans="1:18" x14ac:dyDescent="0.35">
      <c r="A21" t="s">
        <v>33</v>
      </c>
      <c r="B21" s="4" t="s">
        <v>50</v>
      </c>
      <c r="C21">
        <v>110.5</v>
      </c>
      <c r="D21">
        <f>C21*272</f>
        <v>30056</v>
      </c>
      <c r="E21">
        <f>3.8576388</f>
        <v>3.8576388000000001</v>
      </c>
      <c r="F21" s="16" t="s">
        <v>51</v>
      </c>
      <c r="G21" s="16"/>
      <c r="H21" s="2"/>
      <c r="K21" s="1"/>
      <c r="O21" s="5" t="s">
        <v>1</v>
      </c>
      <c r="P21" s="5">
        <f>SUM(C22:C27)</f>
        <v>48.375</v>
      </c>
      <c r="Q21" s="11">
        <f>SUM(H22:H27)</f>
        <v>126.5</v>
      </c>
      <c r="R21" s="5">
        <f>SUM(P21:Q21)</f>
        <v>174.875</v>
      </c>
    </row>
    <row r="22" spans="1:18" x14ac:dyDescent="0.35">
      <c r="A22" t="s">
        <v>34</v>
      </c>
      <c r="B22" s="4" t="s">
        <v>65</v>
      </c>
      <c r="C22">
        <v>48.375</v>
      </c>
      <c r="D22">
        <f>C22*368</f>
        <v>17802</v>
      </c>
      <c r="E22" s="22">
        <f>C22*0.0173611111111111</f>
        <v>0.83984374999999956</v>
      </c>
      <c r="F22" s="16" t="s">
        <v>66</v>
      </c>
      <c r="G22" s="16" t="s">
        <v>67</v>
      </c>
      <c r="H22">
        <v>126.5</v>
      </c>
      <c r="I22">
        <f>H22*360</f>
        <v>45540</v>
      </c>
      <c r="J22">
        <f>H22*0.0173611111111111</f>
        <v>2.1961805555555545</v>
      </c>
      <c r="K22" s="1" t="s">
        <v>68</v>
      </c>
      <c r="O22" s="5" t="s">
        <v>111</v>
      </c>
      <c r="P22" s="5">
        <f>SUM(E22:E27)</f>
        <v>0.83984374999999956</v>
      </c>
      <c r="Q22" s="11">
        <f>SUM(J22:J25)</f>
        <v>2.1961805555555545</v>
      </c>
      <c r="R22" s="12">
        <f>SUM(P22:Q22)</f>
        <v>3.036024305555554</v>
      </c>
    </row>
    <row r="23" spans="1:18" x14ac:dyDescent="0.35">
      <c r="A23" t="s">
        <v>34</v>
      </c>
      <c r="O23" s="5" t="s">
        <v>2</v>
      </c>
      <c r="P23" s="16" t="s">
        <v>66</v>
      </c>
      <c r="Q23" s="17" t="s">
        <v>68</v>
      </c>
      <c r="R23" s="6" t="s">
        <v>112</v>
      </c>
    </row>
    <row r="24" spans="1:18" x14ac:dyDescent="0.35">
      <c r="A24" t="s">
        <v>34</v>
      </c>
    </row>
    <row r="25" spans="1:18" x14ac:dyDescent="0.35">
      <c r="A25" t="s">
        <v>34</v>
      </c>
      <c r="O25" s="5"/>
      <c r="P25" s="5">
        <v>1487</v>
      </c>
      <c r="Q25" s="5">
        <v>1488</v>
      </c>
      <c r="R25" s="6" t="s">
        <v>5</v>
      </c>
    </row>
    <row r="26" spans="1:18" x14ac:dyDescent="0.35">
      <c r="O26" s="5" t="s">
        <v>123</v>
      </c>
      <c r="P26" s="8">
        <f>SUM(D31:D43)</f>
        <v>10964.25</v>
      </c>
      <c r="Q26" s="8">
        <f>SUM(I31:I43)</f>
        <v>13540.5</v>
      </c>
      <c r="R26" s="5">
        <f>SUM(P26:Q26)</f>
        <v>24504.75</v>
      </c>
    </row>
    <row r="27" spans="1:18" x14ac:dyDescent="0.35">
      <c r="O27" s="5" t="s">
        <v>1</v>
      </c>
      <c r="P27" s="8">
        <f>SUM(C31:C43)</f>
        <v>152.28125</v>
      </c>
      <c r="Q27" s="8">
        <f>SUM(H31:H43)</f>
        <v>188.0625</v>
      </c>
      <c r="R27" s="9">
        <f>SUM(P27:Q27)</f>
        <v>340.34375</v>
      </c>
    </row>
    <row r="28" spans="1:18" x14ac:dyDescent="0.35">
      <c r="O28" s="5" t="s">
        <v>116</v>
      </c>
      <c r="P28" s="8">
        <f>SUM(E31:E43)</f>
        <v>142.763671875</v>
      </c>
      <c r="Q28" s="5">
        <f>SUM(J31:J43)</f>
        <v>176.30859375</v>
      </c>
      <c r="R28" s="9">
        <f>SUM(P28:Q28)</f>
        <v>319.072265625</v>
      </c>
    </row>
    <row r="29" spans="1:18" x14ac:dyDescent="0.35">
      <c r="O29" s="5" t="s">
        <v>2</v>
      </c>
      <c r="P29" s="8" t="s">
        <v>117</v>
      </c>
      <c r="Q29" t="s">
        <v>127</v>
      </c>
      <c r="R29" s="6" t="s">
        <v>128</v>
      </c>
    </row>
    <row r="30" spans="1:18" x14ac:dyDescent="0.35">
      <c r="C30" t="s">
        <v>69</v>
      </c>
      <c r="I30" t="s">
        <v>69</v>
      </c>
      <c r="O30" s="5" t="s">
        <v>8</v>
      </c>
      <c r="P30" s="5">
        <v>53</v>
      </c>
      <c r="Q30" s="5">
        <v>53</v>
      </c>
      <c r="R30" s="5">
        <v>53</v>
      </c>
    </row>
    <row r="31" spans="1:18" x14ac:dyDescent="0.35">
      <c r="A31" t="s">
        <v>35</v>
      </c>
      <c r="B31" s="4" t="s">
        <v>70</v>
      </c>
      <c r="C31">
        <v>20.625</v>
      </c>
      <c r="D31">
        <f t="shared" ref="D31:D40" si="0">C31*72</f>
        <v>1485</v>
      </c>
      <c r="E31">
        <f t="shared" ref="E31:E40" si="1">C31*22.5/24</f>
        <v>19.3359375</v>
      </c>
      <c r="F31" t="s">
        <v>71</v>
      </c>
      <c r="G31" t="s">
        <v>88</v>
      </c>
      <c r="H31">
        <v>10.625</v>
      </c>
      <c r="I31">
        <f t="shared" ref="I31:I43" si="2">H31*72</f>
        <v>765</v>
      </c>
      <c r="J31">
        <f t="shared" ref="J31:J43" si="3">H31*22.5/24</f>
        <v>9.9609375</v>
      </c>
      <c r="K31" t="s">
        <v>89</v>
      </c>
    </row>
    <row r="32" spans="1:18" x14ac:dyDescent="0.35">
      <c r="A32" t="s">
        <v>35</v>
      </c>
      <c r="B32" s="4" t="s">
        <v>72</v>
      </c>
      <c r="C32">
        <v>6.25</v>
      </c>
      <c r="D32">
        <f t="shared" si="0"/>
        <v>450</v>
      </c>
      <c r="E32">
        <f t="shared" si="1"/>
        <v>5.859375</v>
      </c>
      <c r="F32" t="s">
        <v>73</v>
      </c>
      <c r="G32" t="s">
        <v>90</v>
      </c>
      <c r="H32">
        <v>4.875</v>
      </c>
      <c r="I32">
        <f t="shared" si="2"/>
        <v>351</v>
      </c>
      <c r="J32">
        <f t="shared" si="3"/>
        <v>4.5703125</v>
      </c>
      <c r="K32" t="s">
        <v>91</v>
      </c>
    </row>
    <row r="33" spans="1:22" x14ac:dyDescent="0.35">
      <c r="A33" t="s">
        <v>35</v>
      </c>
      <c r="B33" s="4" t="s">
        <v>74</v>
      </c>
      <c r="C33">
        <v>13.375</v>
      </c>
      <c r="D33">
        <f t="shared" si="0"/>
        <v>963</v>
      </c>
      <c r="E33">
        <f t="shared" si="1"/>
        <v>12.5390625</v>
      </c>
      <c r="F33" t="s">
        <v>75</v>
      </c>
      <c r="G33" t="s">
        <v>92</v>
      </c>
      <c r="H33">
        <v>11.859375</v>
      </c>
      <c r="I33">
        <f t="shared" si="2"/>
        <v>853.875</v>
      </c>
      <c r="J33">
        <f t="shared" si="3"/>
        <v>11.1181640625</v>
      </c>
      <c r="K33" t="s">
        <v>93</v>
      </c>
    </row>
    <row r="34" spans="1:22" x14ac:dyDescent="0.35">
      <c r="A34" t="s">
        <v>35</v>
      </c>
      <c r="B34" s="4" t="s">
        <v>76</v>
      </c>
      <c r="C34">
        <v>5.71875</v>
      </c>
      <c r="D34">
        <f t="shared" si="0"/>
        <v>411.75</v>
      </c>
      <c r="E34">
        <f t="shared" si="1"/>
        <v>5.361328125</v>
      </c>
      <c r="F34" t="s">
        <v>77</v>
      </c>
      <c r="G34" t="s">
        <v>94</v>
      </c>
      <c r="H34">
        <v>11.203125</v>
      </c>
      <c r="I34">
        <f t="shared" si="2"/>
        <v>806.625</v>
      </c>
      <c r="J34">
        <f t="shared" si="3"/>
        <v>10.5029296875</v>
      </c>
      <c r="K34" t="s">
        <v>124</v>
      </c>
    </row>
    <row r="35" spans="1:22" ht="72.5" x14ac:dyDescent="0.35">
      <c r="A35" t="s">
        <v>35</v>
      </c>
      <c r="B35" s="4" t="s">
        <v>78</v>
      </c>
      <c r="C35">
        <v>9.65625</v>
      </c>
      <c r="D35">
        <f t="shared" si="0"/>
        <v>695.25</v>
      </c>
      <c r="E35">
        <f t="shared" si="1"/>
        <v>9.052734375</v>
      </c>
      <c r="F35" t="s">
        <v>79</v>
      </c>
      <c r="G35" t="s">
        <v>95</v>
      </c>
      <c r="H35">
        <v>7.59375</v>
      </c>
      <c r="I35">
        <f t="shared" si="2"/>
        <v>546.75</v>
      </c>
      <c r="J35">
        <f t="shared" si="3"/>
        <v>7.119140625</v>
      </c>
      <c r="K35" t="s">
        <v>96</v>
      </c>
      <c r="P35" s="13" t="s">
        <v>9</v>
      </c>
      <c r="Q35" s="13" t="s">
        <v>12</v>
      </c>
      <c r="R35" s="13" t="s">
        <v>15</v>
      </c>
      <c r="S35" s="13" t="s">
        <v>16</v>
      </c>
      <c r="T35" s="13" t="s">
        <v>17</v>
      </c>
      <c r="U35" s="13" t="s">
        <v>21</v>
      </c>
      <c r="V35" s="13" t="s">
        <v>23</v>
      </c>
    </row>
    <row r="36" spans="1:22" ht="43.5" x14ac:dyDescent="0.35">
      <c r="A36" t="s">
        <v>35</v>
      </c>
      <c r="B36" s="4" t="s">
        <v>80</v>
      </c>
      <c r="C36">
        <v>10.28125</v>
      </c>
      <c r="D36">
        <f t="shared" si="0"/>
        <v>740.25</v>
      </c>
      <c r="E36">
        <f t="shared" si="1"/>
        <v>9.638671875</v>
      </c>
      <c r="F36" t="s">
        <v>81</v>
      </c>
      <c r="G36" t="s">
        <v>97</v>
      </c>
      <c r="H36">
        <v>14.484375</v>
      </c>
      <c r="I36">
        <f t="shared" si="2"/>
        <v>1042.875</v>
      </c>
      <c r="J36">
        <f t="shared" si="3"/>
        <v>13.5791015625</v>
      </c>
      <c r="K36" t="s">
        <v>98</v>
      </c>
      <c r="P36" s="20" t="s">
        <v>130</v>
      </c>
      <c r="Q36" s="18" t="s">
        <v>118</v>
      </c>
      <c r="R36" s="18" t="s">
        <v>119</v>
      </c>
      <c r="S36" s="21">
        <v>72</v>
      </c>
      <c r="T36" s="21" t="s">
        <v>20</v>
      </c>
      <c r="U36" s="19" t="s">
        <v>24</v>
      </c>
      <c r="V36" s="13" t="s">
        <v>24</v>
      </c>
    </row>
    <row r="37" spans="1:22" ht="43.5" x14ac:dyDescent="0.35">
      <c r="A37" t="s">
        <v>35</v>
      </c>
      <c r="B37" s="4" t="s">
        <v>82</v>
      </c>
      <c r="C37">
        <v>9.375</v>
      </c>
      <c r="D37">
        <f t="shared" si="0"/>
        <v>675</v>
      </c>
      <c r="E37">
        <f t="shared" si="1"/>
        <v>8.7890625</v>
      </c>
      <c r="F37" t="s">
        <v>83</v>
      </c>
      <c r="G37" t="s">
        <v>99</v>
      </c>
      <c r="H37">
        <v>19.65625</v>
      </c>
      <c r="I37">
        <f t="shared" si="2"/>
        <v>1415.25</v>
      </c>
      <c r="J37">
        <f t="shared" si="3"/>
        <v>18.427734375</v>
      </c>
      <c r="K37" t="s">
        <v>100</v>
      </c>
      <c r="P37" s="18" t="s">
        <v>132</v>
      </c>
      <c r="Q37" s="18" t="s">
        <v>13</v>
      </c>
      <c r="R37" s="18" t="s">
        <v>120</v>
      </c>
      <c r="S37" s="21">
        <v>256</v>
      </c>
      <c r="T37" s="19" t="s">
        <v>18</v>
      </c>
      <c r="U37" s="19" t="s">
        <v>22</v>
      </c>
      <c r="V37" s="13" t="s">
        <v>129</v>
      </c>
    </row>
    <row r="38" spans="1:22" ht="58" x14ac:dyDescent="0.35">
      <c r="A38" t="s">
        <v>35</v>
      </c>
      <c r="B38" s="4" t="s">
        <v>108</v>
      </c>
      <c r="C38">
        <v>23.875</v>
      </c>
      <c r="D38">
        <f t="shared" si="0"/>
        <v>1719</v>
      </c>
      <c r="E38">
        <f t="shared" si="1"/>
        <v>22.3828125</v>
      </c>
      <c r="F38" t="s">
        <v>84</v>
      </c>
      <c r="G38" t="s">
        <v>101</v>
      </c>
      <c r="H38">
        <v>20.71875</v>
      </c>
      <c r="I38">
        <f t="shared" si="2"/>
        <v>1491.75</v>
      </c>
      <c r="J38">
        <f t="shared" si="3"/>
        <v>19.423828125</v>
      </c>
      <c r="K38" t="s">
        <v>102</v>
      </c>
      <c r="P38" s="18" t="s">
        <v>131</v>
      </c>
      <c r="Q38" s="18" t="s">
        <v>14</v>
      </c>
      <c r="R38" s="18" t="s">
        <v>122</v>
      </c>
      <c r="S38" s="21">
        <v>352</v>
      </c>
      <c r="T38" s="19" t="s">
        <v>19</v>
      </c>
      <c r="U38" s="19" t="s">
        <v>22</v>
      </c>
      <c r="V38" s="13" t="s">
        <v>121</v>
      </c>
    </row>
    <row r="39" spans="1:22" x14ac:dyDescent="0.35">
      <c r="A39" t="s">
        <v>35</v>
      </c>
      <c r="B39" s="4" t="s">
        <v>85</v>
      </c>
      <c r="C39">
        <v>24.03125</v>
      </c>
      <c r="D39">
        <f t="shared" si="0"/>
        <v>1730.25</v>
      </c>
      <c r="E39">
        <f t="shared" si="1"/>
        <v>22.529296875</v>
      </c>
      <c r="F39" t="s">
        <v>86</v>
      </c>
      <c r="G39" t="s">
        <v>103</v>
      </c>
      <c r="H39">
        <v>12.625</v>
      </c>
      <c r="I39">
        <f t="shared" si="2"/>
        <v>909</v>
      </c>
      <c r="J39">
        <f t="shared" si="3"/>
        <v>11.8359375</v>
      </c>
      <c r="K39" t="s">
        <v>104</v>
      </c>
    </row>
    <row r="40" spans="1:22" ht="58" x14ac:dyDescent="0.35">
      <c r="A40" t="s">
        <v>35</v>
      </c>
      <c r="B40" s="4" t="s">
        <v>50</v>
      </c>
      <c r="C40">
        <v>29.09375</v>
      </c>
      <c r="D40">
        <f t="shared" si="0"/>
        <v>2094.75</v>
      </c>
      <c r="E40">
        <f t="shared" si="1"/>
        <v>27.275390625</v>
      </c>
      <c r="F40" t="s">
        <v>87</v>
      </c>
      <c r="G40" t="s">
        <v>105</v>
      </c>
      <c r="H40">
        <v>21.59375</v>
      </c>
      <c r="I40">
        <f t="shared" si="2"/>
        <v>1554.75</v>
      </c>
      <c r="J40">
        <f t="shared" si="3"/>
        <v>20.244140625</v>
      </c>
      <c r="K40" t="s">
        <v>106</v>
      </c>
      <c r="P40" s="14" t="s">
        <v>9</v>
      </c>
      <c r="Q40" s="14" t="s">
        <v>16</v>
      </c>
      <c r="R40" s="14" t="s">
        <v>26</v>
      </c>
      <c r="S40" s="14" t="s">
        <v>27</v>
      </c>
      <c r="T40" s="14" t="s">
        <v>28</v>
      </c>
      <c r="U40" s="13" t="s">
        <v>30</v>
      </c>
    </row>
    <row r="41" spans="1:22" ht="43.5" x14ac:dyDescent="0.35">
      <c r="A41" t="s">
        <v>35</v>
      </c>
      <c r="G41" t="s">
        <v>107</v>
      </c>
      <c r="H41">
        <v>18.640625</v>
      </c>
      <c r="I41">
        <f t="shared" si="2"/>
        <v>1342.125</v>
      </c>
      <c r="J41">
        <f t="shared" si="3"/>
        <v>17.4755859375</v>
      </c>
      <c r="K41" t="s">
        <v>126</v>
      </c>
      <c r="P41" s="15" t="s">
        <v>25</v>
      </c>
      <c r="Q41" s="10">
        <v>72</v>
      </c>
      <c r="R41" s="10">
        <v>1</v>
      </c>
      <c r="S41" s="10">
        <v>1</v>
      </c>
      <c r="T41" s="10">
        <v>70</v>
      </c>
      <c r="U41" s="5"/>
    </row>
    <row r="42" spans="1:22" x14ac:dyDescent="0.35">
      <c r="A42" t="s">
        <v>35</v>
      </c>
      <c r="G42" t="s">
        <v>63</v>
      </c>
      <c r="H42">
        <v>18.9375</v>
      </c>
      <c r="I42">
        <f t="shared" si="2"/>
        <v>1363.5</v>
      </c>
      <c r="J42">
        <f t="shared" si="3"/>
        <v>17.75390625</v>
      </c>
      <c r="K42" t="s">
        <v>109</v>
      </c>
      <c r="P42" s="13"/>
      <c r="Q42" s="10"/>
      <c r="R42" s="10"/>
      <c r="S42" s="10"/>
      <c r="T42" s="10"/>
      <c r="U42" s="5"/>
    </row>
    <row r="43" spans="1:22" x14ac:dyDescent="0.35">
      <c r="G43" t="s">
        <v>110</v>
      </c>
      <c r="H43">
        <v>15.25</v>
      </c>
      <c r="I43">
        <f t="shared" si="2"/>
        <v>1098</v>
      </c>
      <c r="J43">
        <f t="shared" si="3"/>
        <v>14.296875</v>
      </c>
      <c r="K43" t="s">
        <v>125</v>
      </c>
      <c r="P43" s="13"/>
      <c r="Q43" s="10"/>
      <c r="R43" s="10"/>
      <c r="S43" s="10"/>
      <c r="T43" s="10"/>
      <c r="U43" s="5"/>
    </row>
    <row r="44" spans="1:22" x14ac:dyDescent="0.35">
      <c r="C44" t="s">
        <v>31</v>
      </c>
      <c r="D44">
        <f>SUM(D31:D43)</f>
        <v>10964.25</v>
      </c>
      <c r="F44" t="s">
        <v>117</v>
      </c>
      <c r="I44">
        <f>SUM(I31:I43)</f>
        <v>13540.5</v>
      </c>
      <c r="K44" t="s">
        <v>127</v>
      </c>
      <c r="P44" s="13" t="s">
        <v>10</v>
      </c>
      <c r="Q44" s="10">
        <v>256</v>
      </c>
      <c r="R44" s="10" t="s">
        <v>29</v>
      </c>
      <c r="S44" s="10" t="s">
        <v>133</v>
      </c>
      <c r="T44" s="10" t="s">
        <v>133</v>
      </c>
      <c r="U44" s="5" t="s">
        <v>133</v>
      </c>
    </row>
    <row r="45" spans="1:22" ht="43.5" x14ac:dyDescent="0.35">
      <c r="P45" s="13" t="s">
        <v>11</v>
      </c>
      <c r="Q45" s="10">
        <v>352</v>
      </c>
      <c r="R45" s="10" t="s">
        <v>29</v>
      </c>
      <c r="S45" s="10" t="s">
        <v>133</v>
      </c>
      <c r="T45" s="10" t="s">
        <v>133</v>
      </c>
      <c r="U45" s="5" t="s">
        <v>133</v>
      </c>
    </row>
    <row r="48" spans="1:22" x14ac:dyDescent="0.35">
      <c r="P48" s="23"/>
      <c r="Q48" s="24"/>
      <c r="R48" s="24"/>
      <c r="S48" s="23"/>
      <c r="T48" s="23"/>
      <c r="U48" s="23"/>
      <c r="V48" s="23"/>
    </row>
    <row r="49" spans="16:24" x14ac:dyDescent="0.35">
      <c r="P49" s="25"/>
      <c r="Q49" s="26"/>
      <c r="R49" s="27"/>
      <c r="S49" s="27"/>
      <c r="T49" s="27"/>
      <c r="U49" s="27"/>
      <c r="V49" s="27"/>
    </row>
    <row r="50" spans="16:24" x14ac:dyDescent="0.35">
      <c r="P50" s="25"/>
      <c r="Q50" s="26"/>
      <c r="R50" s="27"/>
      <c r="S50" s="27"/>
      <c r="T50" s="27"/>
      <c r="U50" s="27"/>
      <c r="V50" s="27"/>
    </row>
    <row r="51" spans="16:24" x14ac:dyDescent="0.35">
      <c r="P51" s="25"/>
      <c r="Q51" s="26"/>
      <c r="R51" s="26"/>
      <c r="S51" s="27"/>
      <c r="T51" s="27"/>
      <c r="U51" s="27"/>
      <c r="V51" s="27"/>
    </row>
    <row r="52" spans="16:24" x14ac:dyDescent="0.35">
      <c r="P52" s="25"/>
      <c r="Q52" s="26"/>
      <c r="R52" s="26"/>
      <c r="S52" s="27"/>
      <c r="T52" s="27"/>
      <c r="U52" s="27"/>
      <c r="V52" s="27"/>
    </row>
    <row r="53" spans="16:24" x14ac:dyDescent="0.35">
      <c r="P53" s="26"/>
      <c r="Q53" s="26"/>
      <c r="R53" s="26"/>
      <c r="S53" s="26"/>
      <c r="T53" s="26"/>
      <c r="U53" s="26"/>
      <c r="V53" s="26"/>
      <c r="W53" s="24"/>
      <c r="X53" s="24"/>
    </row>
    <row r="54" spans="16:24" x14ac:dyDescent="0.35">
      <c r="P54" s="26"/>
      <c r="Q54" s="26"/>
      <c r="R54" s="26"/>
      <c r="S54" s="26"/>
      <c r="T54" s="26"/>
      <c r="U54" s="26"/>
      <c r="V54" s="26"/>
      <c r="W54" s="27"/>
      <c r="X54" s="26"/>
    </row>
    <row r="55" spans="16:24" x14ac:dyDescent="0.35">
      <c r="P55" s="26"/>
      <c r="Q55" s="26"/>
      <c r="R55" s="26"/>
      <c r="S55" s="26"/>
      <c r="T55" s="26"/>
      <c r="U55" s="26"/>
      <c r="V55" s="26"/>
      <c r="W55" s="27"/>
      <c r="X55" s="26"/>
    </row>
    <row r="56" spans="16:24" x14ac:dyDescent="0.35">
      <c r="P56" s="26"/>
      <c r="Q56" s="27"/>
      <c r="R56" s="27"/>
      <c r="S56" s="27"/>
      <c r="T56" s="27"/>
      <c r="U56" s="27"/>
      <c r="V56" s="27"/>
      <c r="W56" s="27"/>
      <c r="X56" s="26"/>
    </row>
    <row r="57" spans="16:24" x14ac:dyDescent="0.35">
      <c r="P57" s="26"/>
      <c r="Q57" s="27"/>
      <c r="R57" s="27"/>
      <c r="S57" s="27"/>
      <c r="T57" s="27"/>
      <c r="U57" s="27"/>
      <c r="V57" s="27"/>
      <c r="W57" s="27"/>
      <c r="X57" s="27"/>
    </row>
    <row r="58" spans="16:24" x14ac:dyDescent="0.35">
      <c r="P58" s="26"/>
      <c r="Q58" s="27"/>
      <c r="R58" s="27"/>
      <c r="S58" s="27"/>
      <c r="T58" s="27"/>
      <c r="U58" s="28"/>
      <c r="V58" s="28"/>
      <c r="W58" s="26"/>
      <c r="X58" s="26"/>
    </row>
    <row r="59" spans="16:24" x14ac:dyDescent="0.35">
      <c r="P59" s="26"/>
      <c r="Q59" s="27"/>
      <c r="R59" s="27"/>
      <c r="S59" s="27"/>
      <c r="T59" s="27"/>
      <c r="U59" s="27"/>
      <c r="V59" s="27"/>
      <c r="W59" s="26"/>
      <c r="X59" s="26"/>
    </row>
    <row r="60" spans="16:24" x14ac:dyDescent="0.35">
      <c r="P60" s="26"/>
      <c r="Q60" s="27"/>
      <c r="R60" s="27"/>
      <c r="S60" s="27"/>
      <c r="T60" s="27"/>
      <c r="U60" s="27"/>
      <c r="V60" s="27"/>
      <c r="W60" s="26"/>
      <c r="X60" s="26"/>
    </row>
    <row r="61" spans="16:24" x14ac:dyDescent="0.35">
      <c r="P61" s="27"/>
      <c r="Q61" s="27"/>
      <c r="R61" s="27"/>
      <c r="S61" s="27"/>
      <c r="T61" s="27"/>
      <c r="U61" s="27"/>
      <c r="V61" s="27"/>
      <c r="W61" s="27"/>
      <c r="X61" s="26"/>
    </row>
    <row r="62" spans="16:24" x14ac:dyDescent="0.35">
      <c r="P62" s="26"/>
      <c r="Q62" s="26"/>
      <c r="R62" s="26"/>
      <c r="S62" s="26"/>
      <c r="T62" s="26"/>
      <c r="U62" s="26"/>
      <c r="V62" s="26"/>
      <c r="W62" s="27"/>
      <c r="X62" s="26"/>
    </row>
    <row r="63" spans="16:24" x14ac:dyDescent="0.35">
      <c r="P63" s="27"/>
      <c r="Q63" s="27"/>
      <c r="R63" s="27"/>
      <c r="S63" s="27"/>
      <c r="T63" s="27"/>
      <c r="U63" s="27"/>
      <c r="V63" s="27"/>
      <c r="W63" s="27"/>
      <c r="X63" s="26"/>
    </row>
    <row r="64" spans="16:24" x14ac:dyDescent="0.35">
      <c r="P64" s="27"/>
      <c r="Q64" s="27"/>
      <c r="R64" s="27"/>
      <c r="S64" s="27"/>
      <c r="T64" s="27"/>
      <c r="U64" s="27"/>
      <c r="V64" s="27"/>
      <c r="W64" s="27"/>
      <c r="X64" s="26"/>
    </row>
    <row r="65" spans="16:24" x14ac:dyDescent="0.35">
      <c r="P65" s="27"/>
      <c r="Q65" s="27"/>
      <c r="R65" s="27"/>
      <c r="S65" s="27"/>
      <c r="T65" s="27"/>
      <c r="U65" s="27"/>
      <c r="V65" s="27"/>
      <c r="W65" s="27"/>
      <c r="X65" s="26"/>
    </row>
    <row r="66" spans="16:24" x14ac:dyDescent="0.35">
      <c r="P66" s="27"/>
      <c r="Q66" s="27"/>
      <c r="R66" s="27"/>
      <c r="S66" s="27"/>
      <c r="T66" s="27"/>
      <c r="U66" s="27"/>
      <c r="V66" s="27"/>
      <c r="W66" s="27"/>
      <c r="X66" s="26"/>
    </row>
    <row r="67" spans="16:24" x14ac:dyDescent="0.35">
      <c r="P67" s="26"/>
      <c r="Q67" s="26"/>
      <c r="R67" s="26"/>
      <c r="S67" s="26"/>
      <c r="T67" s="26"/>
      <c r="U67" s="26"/>
      <c r="V67" s="26"/>
      <c r="W67" s="26"/>
      <c r="X67" s="26"/>
    </row>
    <row r="68" spans="16:24" x14ac:dyDescent="0.35">
      <c r="P68" s="26"/>
      <c r="Q68" s="26"/>
      <c r="R68" s="26"/>
      <c r="S68" s="26"/>
      <c r="T68" s="26"/>
      <c r="U68" s="26"/>
      <c r="V68" s="26"/>
      <c r="W68" s="27"/>
      <c r="X68" s="26"/>
    </row>
    <row r="69" spans="16:24" x14ac:dyDescent="0.35">
      <c r="P69" s="26"/>
      <c r="Q69" s="26"/>
      <c r="R69" s="26"/>
      <c r="S69" s="26"/>
      <c r="T69" s="26"/>
      <c r="U69" s="26"/>
      <c r="V69" s="26"/>
      <c r="W69" s="27"/>
      <c r="X69" s="26"/>
    </row>
    <row r="70" spans="16:24" x14ac:dyDescent="0.35">
      <c r="P70" s="26"/>
      <c r="Q70" s="26"/>
      <c r="R70" s="26"/>
      <c r="S70" s="26"/>
      <c r="T70" s="26"/>
      <c r="U70" s="26"/>
      <c r="V70" s="26"/>
      <c r="W70" s="27"/>
      <c r="X70" s="26"/>
    </row>
    <row r="71" spans="16:24" x14ac:dyDescent="0.35">
      <c r="P71" s="26"/>
      <c r="Q71" s="26"/>
      <c r="R71" s="26"/>
      <c r="S71" s="26"/>
      <c r="T71" s="26"/>
      <c r="U71" s="26"/>
      <c r="V71" s="26"/>
      <c r="W71" s="27"/>
      <c r="X71" s="26"/>
    </row>
  </sheetData>
  <pageMargins left="0.7" right="0.7" top="0.75" bottom="0.75" header="0.3" footer="0.3"/>
  <legacyDrawing r:id="rId1"/>
</worksheet>
</file>

<file path=docMetadata/LabelInfo.xml><?xml version="1.0" encoding="utf-8"?>
<clbl:labelList xmlns:clbl="http://schemas.microsoft.com/office/2020/mipLabelMetadata">
  <clbl:label id="{46c98d88-e344-4ed4-8496-4ed7712e255d}" enabled="0" method="" siteId="{46c98d88-e344-4ed4-8496-4ed7712e255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Osinalde irastorza, Gotzon</dc:creator>
  <cp:lastModifiedBy>Osinalde irastorza, Gotzon</cp:lastModifiedBy>
  <dcterms:created xsi:type="dcterms:W3CDTF">2024-01-21T17:12:30Z</dcterms:created>
  <dcterms:modified xsi:type="dcterms:W3CDTF">2024-08-24T04:41:25Z</dcterms:modified>
</cp:coreProperties>
</file>